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425" windowHeight="14955" activeTab="0"/>
  </bookViews>
  <sheets>
    <sheet name="Berechnung" sheetId="1" r:id="rId1"/>
    <sheet name="Vorlage mit Kommentaren" sheetId="2" r:id="rId2"/>
  </sheets>
  <definedNames>
    <definedName name="_xlnm.Print_Area" localSheetId="0">'Berechnung'!$A$1:$K$112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<sst xmlns="http://schemas.openxmlformats.org/spreadsheetml/2006/main" count="196" uniqueCount="65">
  <si>
    <t>Benötige Antriebsleistung</t>
  </si>
  <si>
    <t>kW</t>
  </si>
  <si>
    <t>Nennleistung des Elektromotors</t>
  </si>
  <si>
    <t>=</t>
  </si>
  <si>
    <t>bis</t>
  </si>
  <si>
    <t>Uhr</t>
  </si>
  <si>
    <t>Betriebszeiten pro Tag</t>
  </si>
  <si>
    <t>Anzahl Tage pro Woche</t>
  </si>
  <si>
    <t>Tage</t>
  </si>
  <si>
    <t>Anzahl Wochen pro Jahr</t>
  </si>
  <si>
    <t>Wochen</t>
  </si>
  <si>
    <t>kWh</t>
  </si>
  <si>
    <t>/ kWh</t>
  </si>
  <si>
    <t>Elektrizitätskosten</t>
  </si>
  <si>
    <t>/ kW und Jahr</t>
  </si>
  <si>
    <t>Grundlagendaten</t>
  </si>
  <si>
    <t>Ermittlung der Motorauslastung</t>
  </si>
  <si>
    <t>Motorauslastung</t>
  </si>
  <si>
    <t>MA</t>
  </si>
  <si>
    <t>Eingabe Motorwirkungsgrad und Investitionskosten</t>
  </si>
  <si>
    <t>Währung</t>
  </si>
  <si>
    <t>Berechnung der bezogenen Leistung und des Energieverbrauches</t>
  </si>
  <si>
    <t>Motorwirkungsgrad Variante A</t>
  </si>
  <si>
    <t>(Variante A = schlechterer Wirkungsgrad)</t>
  </si>
  <si>
    <t>Motorwirkungsgrad Variante B</t>
  </si>
  <si>
    <t>(Variante B = besserer Wirkungsgrad)</t>
  </si>
  <si>
    <t>Investitionskosten Variante B</t>
  </si>
  <si>
    <t>Elektrische Leistungsaufnahme Variante A</t>
  </si>
  <si>
    <t>Elektrischer Energieverbrauch Variante A</t>
  </si>
  <si>
    <t>Elektrischer Energieverbrauch Variante B</t>
  </si>
  <si>
    <t>Total Betriebszeiten pro Tag</t>
  </si>
  <si>
    <t>Total Betriebszeiten pro Jahr</t>
  </si>
  <si>
    <t>Differenz Energieverbrauch</t>
  </si>
  <si>
    <t>Kostenberechnung, Ermittlung der Amortisationszeit</t>
  </si>
  <si>
    <t>Mehrkosten Energie Variante A</t>
  </si>
  <si>
    <t>Mehrkosten Leistung Variante A</t>
  </si>
  <si>
    <t>Differenz Leistungsaufnahme</t>
  </si>
  <si>
    <t>Amortisationszeit (als einfaches Verhältnis)</t>
  </si>
  <si>
    <t>Jahre</t>
  </si>
  <si>
    <t>Jahr</t>
  </si>
  <si>
    <t>Mehrkosten Investition Motor Variante B</t>
  </si>
  <si>
    <t>Kosteneinsparung</t>
  </si>
  <si>
    <t>Wirtschaftlichkeitsvergleich Elektromotoren verschiedener Effizienzklassen</t>
  </si>
  <si>
    <t>SFr.</t>
  </si>
  <si>
    <t>Stunden</t>
  </si>
  <si>
    <t>Projekt:</t>
  </si>
  <si>
    <t>Ersatz Motor für Ventilator</t>
  </si>
  <si>
    <t>Firma:</t>
  </si>
  <si>
    <t>Energiespar AG</t>
  </si>
  <si>
    <r>
      <t>P</t>
    </r>
    <r>
      <rPr>
        <vertAlign val="subscript"/>
        <sz val="10"/>
        <rFont val="Arial"/>
        <family val="2"/>
      </rPr>
      <t>mech</t>
    </r>
  </si>
  <si>
    <r>
      <t>P</t>
    </r>
    <r>
      <rPr>
        <vertAlign val="subscript"/>
        <sz val="10"/>
        <rFont val="Arial"/>
        <family val="2"/>
      </rPr>
      <t>N</t>
    </r>
  </si>
  <si>
    <r>
      <t>P</t>
    </r>
    <r>
      <rPr>
        <vertAlign val="subscript"/>
        <sz val="10"/>
        <rFont val="Arial"/>
        <family val="2"/>
      </rPr>
      <t>el(A)</t>
    </r>
  </si>
  <si>
    <r>
      <t>E</t>
    </r>
    <r>
      <rPr>
        <vertAlign val="subscript"/>
        <sz val="10"/>
        <rFont val="Arial"/>
        <family val="2"/>
      </rPr>
      <t>el(A)</t>
    </r>
  </si>
  <si>
    <t>Datum</t>
  </si>
  <si>
    <t>Bearbeitung</t>
  </si>
  <si>
    <t>Markus Dolder</t>
  </si>
  <si>
    <t>Voraussichtliche Nutzungszeit/Lebensdauer des Elektromotors</t>
  </si>
  <si>
    <t>Total Mehrkosten Energie + Leistung Variante A</t>
  </si>
  <si>
    <t>Kosten für Elektro-Leistung</t>
  </si>
  <si>
    <t>Investitionskosten Variante A</t>
  </si>
  <si>
    <t>Elektrische Leistungsaufnahme Variante B</t>
  </si>
  <si>
    <r>
      <t>η</t>
    </r>
    <r>
      <rPr>
        <vertAlign val="subscript"/>
        <sz val="10"/>
        <rFont val="Arial"/>
        <family val="2"/>
      </rPr>
      <t>N</t>
    </r>
  </si>
  <si>
    <r>
      <t>P</t>
    </r>
    <r>
      <rPr>
        <vertAlign val="subscript"/>
        <sz val="10"/>
        <rFont val="Arial"/>
        <family val="2"/>
      </rPr>
      <t>el(B)</t>
    </r>
  </si>
  <si>
    <r>
      <t>E</t>
    </r>
    <r>
      <rPr>
        <vertAlign val="subscript"/>
        <sz val="10"/>
        <rFont val="Arial"/>
        <family val="2"/>
      </rPr>
      <t>el(B)</t>
    </r>
  </si>
  <si>
    <t>"Zinsertrag" während der Nutzungszeit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</si>
</sst>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"/>
    <numFmt numFmtId="171" formatCode="0.000"/>
    <numFmt numFmtId="172" formatCode="0.0%"/>
    <numFmt numFmtId="173" formatCode="0.00000"/>
    <numFmt numFmtId="174" formatCode="0.0"/>
    <numFmt numFmtId="175" formatCode="#,##0.0"/>
    <numFmt numFmtId="176" formatCode="0.00000000"/>
    <numFmt numFmtId="177" formatCode="0.0000000"/>
    <numFmt numFmtId="178" formatCode="0.000000"/>
    <numFmt numFmtId="179" formatCode="_ [$€-2]\ * #,##0.00_ ;_ [$€-2]\ * \-#,##0.00_ ;_ [$€-2]\ * &quot;-&quot;??_ "/>
  </numFmts>
  <fonts count="44">
    <font>
      <sz val="10"/>
      <name val="Frutiger 55 Roman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8"/>
      <color indexed="8"/>
      <name val="Frutiger 55 Roman"/>
      <family val="2"/>
    </font>
    <font>
      <sz val="9"/>
      <color indexed="8"/>
      <name val="Frutiger 55 Roman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8"/>
      <name val="Frutiger 55 Roman"/>
      <family val="2"/>
    </font>
    <font>
      <sz val="10"/>
      <color indexed="8"/>
      <name val="Frutiger 55 Roman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172" fontId="2" fillId="0" borderId="0" xfId="50" applyNumberFormat="1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2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0" fontId="2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0" xfId="0" applyFont="1" applyFill="1" applyAlignment="1">
      <alignment/>
    </xf>
    <xf numFmtId="2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2" fontId="2" fillId="35" borderId="0" xfId="0" applyNumberFormat="1" applyFont="1" applyFill="1" applyAlignment="1">
      <alignment/>
    </xf>
    <xf numFmtId="0" fontId="2" fillId="35" borderId="0" xfId="0" applyFont="1" applyFill="1" applyAlignment="1">
      <alignment horizontal="center"/>
    </xf>
    <xf numFmtId="4" fontId="2" fillId="35" borderId="0" xfId="0" applyNumberFormat="1" applyFont="1" applyFill="1" applyAlignment="1">
      <alignment/>
    </xf>
    <xf numFmtId="3" fontId="2" fillId="35" borderId="0" xfId="0" applyNumberFormat="1" applyFont="1" applyFill="1" applyAlignment="1">
      <alignment/>
    </xf>
    <xf numFmtId="0" fontId="2" fillId="35" borderId="15" xfId="0" applyFont="1" applyFill="1" applyBorder="1" applyAlignment="1">
      <alignment horizontal="left"/>
    </xf>
    <xf numFmtId="0" fontId="3" fillId="36" borderId="16" xfId="0" applyFont="1" applyFill="1" applyBorder="1" applyAlignment="1" applyProtection="1">
      <alignment/>
      <protection locked="0"/>
    </xf>
    <xf numFmtId="0" fontId="3" fillId="36" borderId="17" xfId="0" applyFont="1" applyFill="1" applyBorder="1" applyAlignment="1" applyProtection="1">
      <alignment/>
      <protection locked="0"/>
    </xf>
    <xf numFmtId="0" fontId="2" fillId="36" borderId="17" xfId="0" applyFont="1" applyFill="1" applyBorder="1" applyAlignment="1" applyProtection="1">
      <alignment/>
      <protection locked="0"/>
    </xf>
    <xf numFmtId="0" fontId="2" fillId="36" borderId="18" xfId="0" applyFont="1" applyFill="1" applyBorder="1" applyAlignment="1" applyProtection="1">
      <alignment/>
      <protection locked="0"/>
    </xf>
    <xf numFmtId="14" fontId="2" fillId="36" borderId="18" xfId="0" applyNumberFormat="1" applyFont="1" applyFill="1" applyBorder="1" applyAlignment="1" applyProtection="1">
      <alignment/>
      <protection locked="0"/>
    </xf>
    <xf numFmtId="0" fontId="3" fillId="36" borderId="19" xfId="0" applyFont="1" applyFill="1" applyBorder="1" applyAlignment="1" applyProtection="1">
      <alignment/>
      <protection locked="0"/>
    </xf>
    <xf numFmtId="0" fontId="3" fillId="36" borderId="11" xfId="0" applyFont="1" applyFill="1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/>
      <protection locked="0"/>
    </xf>
    <xf numFmtId="0" fontId="2" fillId="36" borderId="20" xfId="0" applyFont="1" applyFill="1" applyBorder="1" applyAlignment="1" applyProtection="1">
      <alignment/>
      <protection locked="0"/>
    </xf>
    <xf numFmtId="0" fontId="2" fillId="36" borderId="20" xfId="0" applyFont="1" applyFill="1" applyBorder="1" applyAlignment="1" applyProtection="1">
      <alignment horizontal="right"/>
      <protection locked="0"/>
    </xf>
    <xf numFmtId="179" fontId="2" fillId="36" borderId="0" xfId="45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2" fontId="2" fillId="36" borderId="10" xfId="0" applyNumberFormat="1" applyFont="1" applyFill="1" applyBorder="1" applyAlignment="1" applyProtection="1">
      <alignment/>
      <protection locked="0"/>
    </xf>
    <xf numFmtId="2" fontId="2" fillId="36" borderId="0" xfId="0" applyNumberFormat="1" applyFont="1" applyFill="1" applyBorder="1" applyAlignment="1" applyProtection="1">
      <alignment/>
      <protection locked="0"/>
    </xf>
    <xf numFmtId="172" fontId="2" fillId="36" borderId="0" xfId="50" applyNumberFormat="1" applyFont="1" applyFill="1" applyAlignment="1" applyProtection="1">
      <alignment/>
      <protection locked="0"/>
    </xf>
    <xf numFmtId="4" fontId="2" fillId="35" borderId="15" xfId="0" applyNumberFormat="1" applyFont="1" applyFill="1" applyBorder="1" applyAlignment="1">
      <alignment/>
    </xf>
    <xf numFmtId="4" fontId="2" fillId="36" borderId="0" xfId="0" applyNumberFormat="1" applyFont="1" applyFill="1" applyAlignment="1" applyProtection="1">
      <alignment/>
      <protection locked="0"/>
    </xf>
    <xf numFmtId="2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2" fontId="2" fillId="35" borderId="15" xfId="0" applyNumberFormat="1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Frutiger 55 Roman"/>
                <a:ea typeface="Frutiger 55 Roman"/>
                <a:cs typeface="Frutiger 55 Roman"/>
              </a:rPr>
              <a:t>Kosteneinsparung in 20 Jahren</a:t>
            </a:r>
          </a:p>
        </c:rich>
      </c:tx>
      <c:layout>
        <c:manualLayout>
          <c:xMode val="factor"/>
          <c:yMode val="factor"/>
          <c:x val="-0.068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635"/>
          <c:w val="0.96"/>
          <c:h val="0.9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Berechnung!$A$92:$A$111</c:f>
              <c:numCache/>
            </c:numRef>
          </c:xVal>
          <c:yVal>
            <c:numRef>
              <c:f>Berechnung!$B$92:$B$111</c:f>
              <c:numCache/>
            </c:numRef>
          </c:yVal>
          <c:smooth val="0"/>
        </c:ser>
        <c:axId val="61285040"/>
        <c:axId val="14694449"/>
      </c:scatterChart>
      <c:valAx>
        <c:axId val="61285040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Frutiger 55 Roman"/>
                    <a:ea typeface="Frutiger 55 Roman"/>
                    <a:cs typeface="Frutiger 55 Roman"/>
                  </a:rPr>
                  <a:t>Jahre</a:t>
                </a:r>
              </a:p>
            </c:rich>
          </c:tx>
          <c:layout>
            <c:manualLayout>
              <c:xMode val="factor"/>
              <c:yMode val="factor"/>
              <c:x val="-0.01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rutiger 55 Roman"/>
                <a:ea typeface="Frutiger 55 Roman"/>
                <a:cs typeface="Frutiger 55 Roman"/>
              </a:defRPr>
            </a:pPr>
          </a:p>
        </c:txPr>
        <c:crossAx val="14694449"/>
        <c:crosses val="max"/>
        <c:crossBetween val="midCat"/>
        <c:dispUnits/>
        <c:majorUnit val="1"/>
        <c:minorUnit val="1"/>
      </c:valAx>
      <c:valAx>
        <c:axId val="14694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Frutiger 55 Roman"/>
                    <a:ea typeface="Frutiger 55 Roman"/>
                    <a:cs typeface="Frutiger 55 Roman"/>
                  </a:rPr>
                  <a:t>Kosteneinsparung mit Variante B   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rutiger 55 Roman"/>
                <a:ea typeface="Frutiger 55 Roman"/>
                <a:cs typeface="Frutiger 55 Roman"/>
              </a:defRPr>
            </a:pPr>
          </a:p>
        </c:txPr>
        <c:crossAx val="6128504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Frutiger 55 Roman"/>
          <a:ea typeface="Frutiger 55 Roman"/>
          <a:cs typeface="Frutiger 55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Frutiger 55 Roman"/>
                <a:ea typeface="Frutiger 55 Roman"/>
                <a:cs typeface="Frutiger 55 Roman"/>
              </a:rPr>
              <a:t>Kosteneinsparung in 20 Jahren</a:t>
            </a:r>
          </a:p>
        </c:rich>
      </c:tx>
      <c:layout>
        <c:manualLayout>
          <c:xMode val="factor"/>
          <c:yMode val="factor"/>
          <c:x val="-0.068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635"/>
          <c:w val="0.96"/>
          <c:h val="0.9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'Vorlage mit Kommentaren'!$A$92:$A$111</c:f>
              <c:numCache/>
            </c:numRef>
          </c:xVal>
          <c:yVal>
            <c:numRef>
              <c:f>'Vorlage mit Kommentaren'!$B$92:$B$111</c:f>
              <c:numCache/>
            </c:numRef>
          </c:yVal>
          <c:smooth val="0"/>
        </c:ser>
        <c:axId val="65141178"/>
        <c:axId val="49399691"/>
      </c:scatterChart>
      <c:valAx>
        <c:axId val="65141178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Frutiger 55 Roman"/>
                    <a:ea typeface="Frutiger 55 Roman"/>
                    <a:cs typeface="Frutiger 55 Roman"/>
                  </a:rPr>
                  <a:t>Jahre</a:t>
                </a:r>
              </a:p>
            </c:rich>
          </c:tx>
          <c:layout>
            <c:manualLayout>
              <c:xMode val="factor"/>
              <c:yMode val="factor"/>
              <c:x val="-0.01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rutiger 55 Roman"/>
                <a:ea typeface="Frutiger 55 Roman"/>
                <a:cs typeface="Frutiger 55 Roman"/>
              </a:defRPr>
            </a:pPr>
          </a:p>
        </c:txPr>
        <c:crossAx val="49399691"/>
        <c:crosses val="max"/>
        <c:crossBetween val="midCat"/>
        <c:dispUnits/>
        <c:majorUnit val="1"/>
        <c:minorUnit val="1"/>
      </c:valAx>
      <c:valAx>
        <c:axId val="49399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Frutiger 55 Roman"/>
                    <a:ea typeface="Frutiger 55 Roman"/>
                    <a:cs typeface="Frutiger 55 Roman"/>
                  </a:rPr>
                  <a:t>Kosteneinsparung mit Variante B   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rutiger 55 Roman"/>
                <a:ea typeface="Frutiger 55 Roman"/>
                <a:cs typeface="Frutiger 55 Roman"/>
              </a:defRPr>
            </a:pPr>
          </a:p>
        </c:txPr>
        <c:crossAx val="6514117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Frutiger 55 Roman"/>
          <a:ea typeface="Frutiger 55 Roman"/>
          <a:cs typeface="Frutiger 55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90</xdr:row>
      <xdr:rowOff>0</xdr:rowOff>
    </xdr:from>
    <xdr:to>
      <xdr:col>11</xdr:col>
      <xdr:colOff>0</xdr:colOff>
      <xdr:row>111</xdr:row>
      <xdr:rowOff>0</xdr:rowOff>
    </xdr:to>
    <xdr:graphicFrame>
      <xdr:nvGraphicFramePr>
        <xdr:cNvPr id="1" name="Diagramm 1"/>
        <xdr:cNvGraphicFramePr/>
      </xdr:nvGraphicFramePr>
      <xdr:xfrm>
        <a:off x="1895475" y="14954250"/>
        <a:ext cx="5010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90</xdr:row>
      <xdr:rowOff>0</xdr:rowOff>
    </xdr:from>
    <xdr:to>
      <xdr:col>11</xdr:col>
      <xdr:colOff>0</xdr:colOff>
      <xdr:row>111</xdr:row>
      <xdr:rowOff>0</xdr:rowOff>
    </xdr:to>
    <xdr:graphicFrame>
      <xdr:nvGraphicFramePr>
        <xdr:cNvPr id="1" name="Diagramm 1"/>
        <xdr:cNvGraphicFramePr/>
      </xdr:nvGraphicFramePr>
      <xdr:xfrm>
        <a:off x="1895475" y="14954250"/>
        <a:ext cx="5010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15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772400" y="523875"/>
          <a:ext cx="2600325" cy="4857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Diese Felder können projektbezogen ausgefüllt  oder leer gelassen werden.</a:t>
          </a:r>
        </a:p>
      </xdr:txBody>
    </xdr:sp>
    <xdr:clientData/>
  </xdr:twoCellAnchor>
  <xdr:twoCellAnchor>
    <xdr:from>
      <xdr:col>9</xdr:col>
      <xdr:colOff>342900</xdr:colOff>
      <xdr:row>4</xdr:row>
      <xdr:rowOff>57150</xdr:rowOff>
    </xdr:from>
    <xdr:to>
      <xdr:col>12</xdr:col>
      <xdr:colOff>0</xdr:colOff>
      <xdr:row>5</xdr:row>
      <xdr:rowOff>95250</xdr:rowOff>
    </xdr:to>
    <xdr:sp>
      <xdr:nvSpPr>
        <xdr:cNvPr id="3" name="Line 3"/>
        <xdr:cNvSpPr>
          <a:spLocks/>
        </xdr:cNvSpPr>
      </xdr:nvSpPr>
      <xdr:spPr>
        <a:xfrm flipH="1" flipV="1">
          <a:off x="5619750" y="742950"/>
          <a:ext cx="2152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55 Roman"/>
              <a:ea typeface="Frutiger 55 Roman"/>
              <a:cs typeface="Frutiger 55 Roman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15</xdr:col>
      <xdr:colOff>0</xdr:colOff>
      <xdr:row>26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772400" y="3838575"/>
          <a:ext cx="2600325" cy="4857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Grüne Felder sind Eingabefelder, 
</a:t>
          </a: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blaue Felder sind Resultatfelder.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4686300" y="400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55 Roman"/>
              <a:ea typeface="Frutiger 55 Roman"/>
              <a:cs typeface="Frutiger 55 Roman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12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276850" y="4000500"/>
          <a:ext cx="24955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55 Roman"/>
              <a:ea typeface="Frutiger 55 Roman"/>
              <a:cs typeface="Frutiger 55 Roman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15</xdr:col>
      <xdr:colOff>0</xdr:colOff>
      <xdr:row>17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772400" y="1657350"/>
          <a:ext cx="2600325" cy="12096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Halbe Stunden oder Viertelstunden sind in Zehnerteilung ein zu geben.
</a:t>
          </a: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Beispiel:
</a:t>
          </a: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07:30 Uhr ist als 7.5 ein zu geben.
</a:t>
          </a: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18:45 Uhr als 18.75.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12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686300" y="1857375"/>
          <a:ext cx="3086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55 Roman"/>
              <a:ea typeface="Frutiger 55 Roman"/>
              <a:cs typeface="Frutiger 55 Roman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15</xdr:col>
      <xdr:colOff>0</xdr:colOff>
      <xdr:row>33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772400" y="4972050"/>
          <a:ext cx="2600325" cy="4857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Wird kein Leistungspreis bezahlt, kann hier Null eingegeben werden.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12</xdr:col>
      <xdr:colOff>0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686300" y="5133975"/>
          <a:ext cx="3086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55 Roman"/>
              <a:ea typeface="Frutiger 55 Roman"/>
              <a:cs typeface="Frutiger 55 Roman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15</xdr:col>
      <xdr:colOff>0</xdr:colOff>
      <xdr:row>42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772400" y="6429375"/>
          <a:ext cx="2600325" cy="4857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Die Motorauslastung wird errechnet und wird benötigt für die Ermittlung des Motorwirkungsgrades.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12</xdr:col>
      <xdr:colOff>0</xdr:colOff>
      <xdr:row>41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686300" y="6591300"/>
          <a:ext cx="3086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55 Roman"/>
              <a:ea typeface="Frutiger 55 Roman"/>
              <a:cs typeface="Frutiger 55 Roman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15</xdr:col>
      <xdr:colOff>0</xdr:colOff>
      <xdr:row>57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772400" y="8610600"/>
          <a:ext cx="2600325" cy="8096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Soll ein Motor ersetzt werden, welcher schon eingebaut und in Betrieb ist, kann hier der Betrag 
</a:t>
          </a: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SFR 0.0 eingegeben werden.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12</xdr:col>
      <xdr:colOff>0</xdr:colOff>
      <xdr:row>55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4686300" y="8772525"/>
          <a:ext cx="3086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55 Roman"/>
              <a:ea typeface="Frutiger 55 Roman"/>
              <a:cs typeface="Frutiger 55 Roman"/>
            </a:rPr>
            <a:t/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11</xdr:col>
      <xdr:colOff>0</xdr:colOff>
      <xdr:row>116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0" y="18678525"/>
          <a:ext cx="6905625" cy="4857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Weitere Erläuterungen zur Berechnung siehe:
</a:t>
          </a: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http://www.dolder-ing.ch/wissen/Elektro/Vergl-Wirts-El-Mo/doc/Vergl-El-Mot-Eff.htm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zoomScaleSheetLayoutView="130" workbookViewId="0" topLeftCell="A1">
      <selection activeCell="C3" sqref="C3"/>
    </sheetView>
  </sheetViews>
  <sheetFormatPr defaultColWidth="11.00390625" defaultRowHeight="12.75"/>
  <cols>
    <col min="1" max="1" width="5.375" style="1" customWidth="1"/>
    <col min="2" max="2" width="11.75390625" style="1" customWidth="1"/>
    <col min="3" max="3" width="7.75390625" style="1" customWidth="1"/>
    <col min="4" max="4" width="8.00390625" style="1" customWidth="1"/>
    <col min="5" max="5" width="9.125" style="1" customWidth="1"/>
    <col min="6" max="6" width="6.125" style="1" customWidth="1"/>
    <col min="7" max="7" width="4.75390625" style="1" customWidth="1"/>
    <col min="8" max="8" width="8.625" style="1" customWidth="1"/>
    <col min="9" max="9" width="7.75390625" style="1" customWidth="1"/>
    <col min="10" max="10" width="11.375" style="1" customWidth="1"/>
    <col min="11" max="11" width="10.00390625" style="1" customWidth="1"/>
    <col min="12" max="16384" width="11.375" style="1" customWidth="1"/>
  </cols>
  <sheetData>
    <row r="1" spans="1:11" ht="15.75">
      <c r="A1" s="28" t="s">
        <v>42</v>
      </c>
      <c r="B1" s="29"/>
      <c r="C1" s="29"/>
      <c r="D1" s="30"/>
      <c r="E1" s="30"/>
      <c r="F1" s="30"/>
      <c r="G1" s="30"/>
      <c r="H1" s="30"/>
      <c r="I1" s="30"/>
      <c r="J1" s="30"/>
      <c r="K1" s="31"/>
    </row>
    <row r="3" spans="1:11" ht="12.75">
      <c r="A3" s="42" t="s">
        <v>47</v>
      </c>
      <c r="B3" s="43"/>
      <c r="C3" s="44" t="s">
        <v>48</v>
      </c>
      <c r="D3" s="44"/>
      <c r="E3" s="44"/>
      <c r="F3" s="44"/>
      <c r="G3" s="45"/>
      <c r="H3" s="42" t="s">
        <v>53</v>
      </c>
      <c r="I3" s="44"/>
      <c r="J3" s="44"/>
      <c r="K3" s="46">
        <v>40196</v>
      </c>
    </row>
    <row r="4" spans="1:11" ht="12.75">
      <c r="A4" s="47" t="s">
        <v>45</v>
      </c>
      <c r="B4" s="48"/>
      <c r="C4" s="49" t="s">
        <v>46</v>
      </c>
      <c r="D4" s="49"/>
      <c r="E4" s="49"/>
      <c r="F4" s="49"/>
      <c r="G4" s="50"/>
      <c r="H4" s="47" t="s">
        <v>54</v>
      </c>
      <c r="I4" s="49"/>
      <c r="J4" s="49"/>
      <c r="K4" s="51" t="s">
        <v>55</v>
      </c>
    </row>
    <row r="7" spans="1:11" ht="12.75">
      <c r="A7" s="32" t="s">
        <v>15</v>
      </c>
      <c r="B7" s="32"/>
      <c r="C7" s="32"/>
      <c r="D7" s="14"/>
      <c r="E7" s="14"/>
      <c r="F7" s="14"/>
      <c r="G7" s="14"/>
      <c r="H7" s="14"/>
      <c r="I7" s="14"/>
      <c r="J7" s="14"/>
      <c r="K7" s="14"/>
    </row>
    <row r="9" spans="1:8" s="15" customFormat="1" ht="12.75">
      <c r="A9" s="15" t="s">
        <v>20</v>
      </c>
      <c r="H9" s="52" t="s">
        <v>43</v>
      </c>
    </row>
    <row r="10" s="15" customFormat="1" ht="12.75"/>
    <row r="11" spans="1:9" s="15" customFormat="1" ht="15.75">
      <c r="A11" s="15" t="s">
        <v>0</v>
      </c>
      <c r="F11" s="16" t="s">
        <v>49</v>
      </c>
      <c r="G11" s="17" t="s">
        <v>3</v>
      </c>
      <c r="H11" s="53">
        <v>19</v>
      </c>
      <c r="I11" s="15" t="s">
        <v>1</v>
      </c>
    </row>
    <row r="12" spans="1:9" s="15" customFormat="1" ht="15.75">
      <c r="A12" s="15" t="s">
        <v>2</v>
      </c>
      <c r="F12" s="16" t="s">
        <v>50</v>
      </c>
      <c r="G12" s="17" t="s">
        <v>3</v>
      </c>
      <c r="H12" s="53">
        <v>22</v>
      </c>
      <c r="I12" s="15" t="s">
        <v>1</v>
      </c>
    </row>
    <row r="13" s="15" customFormat="1" ht="12.75"/>
    <row r="15" spans="1:10" ht="12.75">
      <c r="A15" s="1" t="s">
        <v>6</v>
      </c>
      <c r="E15" s="54">
        <v>7.5</v>
      </c>
      <c r="F15" s="3" t="s">
        <v>5</v>
      </c>
      <c r="G15" s="4" t="s">
        <v>4</v>
      </c>
      <c r="H15" s="54">
        <v>12</v>
      </c>
      <c r="I15" s="3" t="s">
        <v>5</v>
      </c>
      <c r="J15" s="5">
        <f aca="true" t="shared" si="0" ref="J15:J20">H15-E15</f>
        <v>4.5</v>
      </c>
    </row>
    <row r="16" spans="5:10" ht="12.75">
      <c r="E16" s="54">
        <v>13.25</v>
      </c>
      <c r="F16" s="3" t="s">
        <v>5</v>
      </c>
      <c r="G16" s="4" t="s">
        <v>4</v>
      </c>
      <c r="H16" s="54">
        <v>18.75</v>
      </c>
      <c r="I16" s="3" t="s">
        <v>5</v>
      </c>
      <c r="J16" s="5">
        <f t="shared" si="0"/>
        <v>5.5</v>
      </c>
    </row>
    <row r="17" spans="5:10" ht="12.75">
      <c r="E17" s="54">
        <v>0</v>
      </c>
      <c r="F17" s="3" t="s">
        <v>5</v>
      </c>
      <c r="G17" s="4" t="s">
        <v>4</v>
      </c>
      <c r="H17" s="54">
        <v>0</v>
      </c>
      <c r="I17" s="3" t="s">
        <v>5</v>
      </c>
      <c r="J17" s="5">
        <f t="shared" si="0"/>
        <v>0</v>
      </c>
    </row>
    <row r="18" spans="5:10" ht="12.75">
      <c r="E18" s="54">
        <v>0</v>
      </c>
      <c r="F18" s="3" t="s">
        <v>5</v>
      </c>
      <c r="G18" s="4" t="s">
        <v>4</v>
      </c>
      <c r="H18" s="54">
        <v>0</v>
      </c>
      <c r="I18" s="3" t="s">
        <v>5</v>
      </c>
      <c r="J18" s="5">
        <f t="shared" si="0"/>
        <v>0</v>
      </c>
    </row>
    <row r="19" spans="5:10" ht="12.75">
      <c r="E19" s="54">
        <v>0</v>
      </c>
      <c r="F19" s="3" t="s">
        <v>5</v>
      </c>
      <c r="G19" s="4" t="s">
        <v>4</v>
      </c>
      <c r="H19" s="54">
        <v>0</v>
      </c>
      <c r="I19" s="3" t="s">
        <v>5</v>
      </c>
      <c r="J19" s="5">
        <f t="shared" si="0"/>
        <v>0</v>
      </c>
    </row>
    <row r="20" spans="5:10" ht="12.75">
      <c r="E20" s="54">
        <v>0</v>
      </c>
      <c r="F20" s="3" t="s">
        <v>5</v>
      </c>
      <c r="G20" s="4" t="s">
        <v>4</v>
      </c>
      <c r="H20" s="54">
        <v>0</v>
      </c>
      <c r="I20" s="3" t="s">
        <v>5</v>
      </c>
      <c r="J20" s="5">
        <f t="shared" si="0"/>
        <v>0</v>
      </c>
    </row>
    <row r="22" spans="1:11" s="15" customFormat="1" ht="12.75">
      <c r="A22" s="15" t="s">
        <v>30</v>
      </c>
      <c r="J22" s="33">
        <f>SUM(J15:J20)</f>
        <v>10</v>
      </c>
      <c r="K22" s="34" t="s">
        <v>44</v>
      </c>
    </row>
    <row r="23" s="15" customFormat="1" ht="12.75"/>
    <row r="24" spans="1:9" s="15" customFormat="1" ht="12.75">
      <c r="A24" s="15" t="s">
        <v>7</v>
      </c>
      <c r="H24" s="53">
        <v>5</v>
      </c>
      <c r="I24" s="15" t="s">
        <v>8</v>
      </c>
    </row>
    <row r="25" s="15" customFormat="1" ht="12.75"/>
    <row r="26" spans="1:9" s="15" customFormat="1" ht="12.75">
      <c r="A26" s="15" t="s">
        <v>9</v>
      </c>
      <c r="H26" s="53">
        <v>50</v>
      </c>
      <c r="I26" s="15" t="s">
        <v>10</v>
      </c>
    </row>
    <row r="27" s="15" customFormat="1" ht="12.75"/>
    <row r="28" spans="1:9" s="15" customFormat="1" ht="12.75">
      <c r="A28" s="15" t="s">
        <v>31</v>
      </c>
      <c r="H28" s="35">
        <f>J22*H24*H26</f>
        <v>2500</v>
      </c>
      <c r="I28" s="34" t="s">
        <v>44</v>
      </c>
    </row>
    <row r="29" s="15" customFormat="1" ht="12.75"/>
    <row r="30" s="15" customFormat="1" ht="12.75"/>
    <row r="31" spans="1:10" s="15" customFormat="1" ht="12.75">
      <c r="A31" s="15" t="s">
        <v>13</v>
      </c>
      <c r="H31" s="53">
        <v>0.15</v>
      </c>
      <c r="I31" s="16" t="str">
        <f>$H$9</f>
        <v>SFr.</v>
      </c>
      <c r="J31" s="18" t="s">
        <v>12</v>
      </c>
    </row>
    <row r="32" s="15" customFormat="1" ht="12.75"/>
    <row r="33" spans="1:10" s="15" customFormat="1" ht="12.75">
      <c r="A33" s="15" t="s">
        <v>58</v>
      </c>
      <c r="H33" s="55">
        <v>63.3</v>
      </c>
      <c r="I33" s="16" t="str">
        <f>$H$9</f>
        <v>SFr.</v>
      </c>
      <c r="J33" s="18" t="s">
        <v>14</v>
      </c>
    </row>
    <row r="34" s="15" customFormat="1" ht="12.75"/>
    <row r="35" spans="1:9" s="15" customFormat="1" ht="12.75">
      <c r="A35" s="15" t="s">
        <v>56</v>
      </c>
      <c r="H35" s="53">
        <v>10</v>
      </c>
      <c r="I35" s="15" t="s">
        <v>38</v>
      </c>
    </row>
    <row r="36" s="15" customFormat="1" ht="12.75"/>
    <row r="37" s="15" customFormat="1" ht="12.75"/>
    <row r="39" spans="1:11" ht="12.75">
      <c r="A39" s="32" t="s">
        <v>16</v>
      </c>
      <c r="B39" s="32"/>
      <c r="C39" s="32"/>
      <c r="D39" s="14"/>
      <c r="E39" s="14"/>
      <c r="F39" s="14"/>
      <c r="G39" s="14"/>
      <c r="H39" s="14"/>
      <c r="I39" s="14"/>
      <c r="J39" s="14"/>
      <c r="K39" s="14"/>
    </row>
    <row r="41" spans="1:8" ht="12.75">
      <c r="A41" s="1" t="s">
        <v>17</v>
      </c>
      <c r="F41" s="36" t="s">
        <v>18</v>
      </c>
      <c r="G41" s="36" t="s">
        <v>3</v>
      </c>
      <c r="H41" s="37">
        <f>H11/H12</f>
        <v>0.8636363636363636</v>
      </c>
    </row>
    <row r="45" spans="1:11" ht="12.75">
      <c r="A45" s="32" t="s">
        <v>19</v>
      </c>
      <c r="B45" s="32"/>
      <c r="C45" s="32"/>
      <c r="D45" s="14"/>
      <c r="E45" s="14"/>
      <c r="F45" s="14"/>
      <c r="G45" s="14"/>
      <c r="H45" s="14"/>
      <c r="I45" s="14"/>
      <c r="J45" s="14"/>
      <c r="K45" s="14"/>
    </row>
    <row r="47" spans="1:8" ht="15.75">
      <c r="A47" s="1" t="s">
        <v>22</v>
      </c>
      <c r="F47" s="1" t="s">
        <v>61</v>
      </c>
      <c r="G47" s="2" t="s">
        <v>3</v>
      </c>
      <c r="H47" s="56">
        <v>0.91</v>
      </c>
    </row>
    <row r="48" spans="1:7" ht="12.75">
      <c r="A48" s="6" t="s">
        <v>23</v>
      </c>
      <c r="B48" s="6"/>
      <c r="C48" s="6"/>
      <c r="G48" s="2"/>
    </row>
    <row r="49" ht="12.75">
      <c r="G49" s="2"/>
    </row>
    <row r="50" spans="1:8" ht="15.75">
      <c r="A50" s="1" t="s">
        <v>24</v>
      </c>
      <c r="F50" s="1" t="s">
        <v>61</v>
      </c>
      <c r="G50" s="2" t="s">
        <v>3</v>
      </c>
      <c r="H50" s="56">
        <v>0.9259771475392647</v>
      </c>
    </row>
    <row r="51" spans="1:3" ht="12.75">
      <c r="A51" s="6" t="s">
        <v>25</v>
      </c>
      <c r="B51" s="6"/>
      <c r="C51" s="6"/>
    </row>
    <row r="53" spans="1:9" ht="12.75">
      <c r="A53" s="1" t="s">
        <v>59</v>
      </c>
      <c r="F53" s="58">
        <v>1951</v>
      </c>
      <c r="G53" s="58"/>
      <c r="H53" s="58"/>
      <c r="I53" s="7" t="str">
        <f>$H$9</f>
        <v>SFr.</v>
      </c>
    </row>
    <row r="55" spans="1:9" ht="12.75">
      <c r="A55" s="1" t="s">
        <v>26</v>
      </c>
      <c r="F55" s="58">
        <v>2240</v>
      </c>
      <c r="G55" s="58"/>
      <c r="H55" s="58"/>
      <c r="I55" s="7" t="str">
        <f>$H$9</f>
        <v>SFr.</v>
      </c>
    </row>
    <row r="58" spans="1:11" ht="12.75">
      <c r="A58" s="32" t="s">
        <v>21</v>
      </c>
      <c r="B58" s="32"/>
      <c r="C58" s="32"/>
      <c r="D58" s="14"/>
      <c r="E58" s="14"/>
      <c r="F58" s="14"/>
      <c r="G58" s="14"/>
      <c r="H58" s="14"/>
      <c r="I58" s="14"/>
      <c r="J58" s="14"/>
      <c r="K58" s="14"/>
    </row>
    <row r="60" spans="1:9" ht="15.75">
      <c r="A60" s="1" t="s">
        <v>27</v>
      </c>
      <c r="F60" s="1" t="s">
        <v>51</v>
      </c>
      <c r="G60" s="2" t="s">
        <v>3</v>
      </c>
      <c r="H60" s="5">
        <f>H11/H47</f>
        <v>20.87912087912088</v>
      </c>
      <c r="I60" s="1" t="s">
        <v>1</v>
      </c>
    </row>
    <row r="61" ht="12.75">
      <c r="G61" s="2"/>
    </row>
    <row r="62" spans="1:9" ht="15.75">
      <c r="A62" s="1" t="s">
        <v>60</v>
      </c>
      <c r="F62" s="1" t="s">
        <v>62</v>
      </c>
      <c r="G62" s="2" t="s">
        <v>3</v>
      </c>
      <c r="H62" s="5">
        <f>H11/H50</f>
        <v>20.51886490988627</v>
      </c>
      <c r="I62" s="1" t="s">
        <v>1</v>
      </c>
    </row>
    <row r="63" ht="12.75">
      <c r="G63" s="2"/>
    </row>
    <row r="64" spans="1:9" ht="12.75">
      <c r="A64" s="36" t="s">
        <v>36</v>
      </c>
      <c r="B64" s="36"/>
      <c r="C64" s="36"/>
      <c r="D64" s="36"/>
      <c r="E64" s="36"/>
      <c r="F64" s="36"/>
      <c r="G64" s="38"/>
      <c r="H64" s="39">
        <f>H60-H62</f>
        <v>0.36025596923461123</v>
      </c>
      <c r="I64" s="36" t="s">
        <v>1</v>
      </c>
    </row>
    <row r="65" ht="12.75">
      <c r="G65" s="2"/>
    </row>
    <row r="66" spans="1:9" ht="15.75">
      <c r="A66" s="1" t="s">
        <v>28</v>
      </c>
      <c r="F66" s="1" t="s">
        <v>52</v>
      </c>
      <c r="G66" s="2" t="s">
        <v>3</v>
      </c>
      <c r="H66" s="8">
        <f>H60*H28</f>
        <v>52197.8021978022</v>
      </c>
      <c r="I66" s="1" t="s">
        <v>11</v>
      </c>
    </row>
    <row r="67" ht="12.75">
      <c r="G67" s="2"/>
    </row>
    <row r="68" spans="1:9" ht="15.75">
      <c r="A68" s="1" t="s">
        <v>29</v>
      </c>
      <c r="F68" s="1" t="s">
        <v>63</v>
      </c>
      <c r="G68" s="2" t="s">
        <v>3</v>
      </c>
      <c r="H68" s="8">
        <f>H62*H28</f>
        <v>51297.16227471567</v>
      </c>
      <c r="I68" s="1" t="s">
        <v>11</v>
      </c>
    </row>
    <row r="70" spans="1:9" ht="12.75">
      <c r="A70" s="36" t="s">
        <v>32</v>
      </c>
      <c r="B70" s="36"/>
      <c r="C70" s="36"/>
      <c r="D70" s="36"/>
      <c r="E70" s="36"/>
      <c r="F70" s="36"/>
      <c r="G70" s="36"/>
      <c r="H70" s="40">
        <f>H66-H68</f>
        <v>900.6399230865281</v>
      </c>
      <c r="I70" s="36" t="s">
        <v>11</v>
      </c>
    </row>
    <row r="74" spans="1:11" ht="12.75">
      <c r="A74" s="32" t="s">
        <v>33</v>
      </c>
      <c r="B74" s="32"/>
      <c r="C74" s="32"/>
      <c r="D74" s="14"/>
      <c r="E74" s="14"/>
      <c r="F74" s="14"/>
      <c r="G74" s="14"/>
      <c r="H74" s="14"/>
      <c r="I74" s="14"/>
      <c r="J74" s="14"/>
      <c r="K74" s="14"/>
    </row>
    <row r="76" spans="1:9" ht="12.75">
      <c r="A76" s="1" t="s">
        <v>34</v>
      </c>
      <c r="G76" s="59">
        <f>H70*H31</f>
        <v>135.09598846297922</v>
      </c>
      <c r="H76" s="59"/>
      <c r="I76" s="7" t="str">
        <f>$H$9</f>
        <v>SFr.</v>
      </c>
    </row>
    <row r="78" spans="1:9" ht="12.75">
      <c r="A78" s="1" t="s">
        <v>35</v>
      </c>
      <c r="G78" s="60">
        <f>H64*H33</f>
        <v>22.80420285255089</v>
      </c>
      <c r="H78" s="60"/>
      <c r="I78" s="9" t="str">
        <f>$H$9</f>
        <v>SFr.</v>
      </c>
    </row>
    <row r="80" spans="1:9" ht="13.5" thickBot="1">
      <c r="A80" s="36" t="s">
        <v>57</v>
      </c>
      <c r="B80" s="36"/>
      <c r="C80" s="36"/>
      <c r="D80" s="36"/>
      <c r="E80" s="36"/>
      <c r="F80" s="36"/>
      <c r="G80" s="61">
        <f>G76+G78</f>
        <v>157.90019131553012</v>
      </c>
      <c r="H80" s="61"/>
      <c r="I80" s="41" t="str">
        <f>$H$9</f>
        <v>SFr.</v>
      </c>
    </row>
    <row r="81" ht="13.5" thickTop="1"/>
    <row r="83" spans="1:9" ht="13.5" thickBot="1">
      <c r="A83" s="36" t="s">
        <v>40</v>
      </c>
      <c r="B83" s="36"/>
      <c r="C83" s="36"/>
      <c r="D83" s="36"/>
      <c r="E83" s="36"/>
      <c r="F83" s="36"/>
      <c r="G83" s="57">
        <f>F55-F53</f>
        <v>289</v>
      </c>
      <c r="H83" s="57"/>
      <c r="I83" s="41" t="str">
        <f>$H$9</f>
        <v>SFr.</v>
      </c>
    </row>
    <row r="84" ht="13.5" thickTop="1"/>
    <row r="86" spans="1:11" ht="12.75">
      <c r="A86" s="19" t="s">
        <v>37</v>
      </c>
      <c r="B86" s="19"/>
      <c r="C86" s="19"/>
      <c r="D86" s="19"/>
      <c r="E86" s="19"/>
      <c r="F86" s="19"/>
      <c r="G86" s="19"/>
      <c r="H86" s="20">
        <f>G83/G80</f>
        <v>1.8302701066555052</v>
      </c>
      <c r="I86" s="19" t="s">
        <v>38</v>
      </c>
      <c r="J86" s="27"/>
      <c r="K86" s="27"/>
    </row>
    <row r="88" spans="1:8" ht="12.75">
      <c r="A88" s="1" t="s">
        <v>64</v>
      </c>
      <c r="H88" s="10">
        <f>((G80*H35)-G83)/(G83*H35)</f>
        <v>0.44636744399837414</v>
      </c>
    </row>
    <row r="89" ht="12.75">
      <c r="A89" s="1" t="str">
        <f>CONCATENATE("(bei ",H35," Jahren Nutzungszeit / Lebensdauer)")</f>
        <v>(bei 10 Jahren Nutzungszeit / Lebensdauer)</v>
      </c>
    </row>
    <row r="91" spans="1:3" ht="12.75">
      <c r="A91" s="26" t="s">
        <v>39</v>
      </c>
      <c r="B91" s="24" t="s">
        <v>41</v>
      </c>
      <c r="C91" s="25"/>
    </row>
    <row r="92" spans="1:3" ht="12.75">
      <c r="A92" s="4">
        <v>1</v>
      </c>
      <c r="B92" s="11">
        <f aca="true" t="shared" si="1" ref="B92:B111">($G$80*A92)-($G$83)</f>
        <v>-131.09980868446988</v>
      </c>
      <c r="C92" s="12" t="str">
        <f aca="true" t="shared" si="2" ref="C92:C111">$H$9</f>
        <v>SFr.</v>
      </c>
    </row>
    <row r="93" spans="1:3" ht="12.75">
      <c r="A93" s="4">
        <v>2</v>
      </c>
      <c r="B93" s="11">
        <f t="shared" si="1"/>
        <v>26.800382631060245</v>
      </c>
      <c r="C93" s="12" t="str">
        <f t="shared" si="2"/>
        <v>SFr.</v>
      </c>
    </row>
    <row r="94" spans="1:3" ht="12.75">
      <c r="A94" s="4">
        <v>3</v>
      </c>
      <c r="B94" s="11">
        <f t="shared" si="1"/>
        <v>184.70057394659034</v>
      </c>
      <c r="C94" s="12" t="str">
        <f t="shared" si="2"/>
        <v>SFr.</v>
      </c>
    </row>
    <row r="95" spans="1:3" ht="12.75">
      <c r="A95" s="4">
        <v>4</v>
      </c>
      <c r="B95" s="11">
        <f t="shared" si="1"/>
        <v>342.6007652621205</v>
      </c>
      <c r="C95" s="12" t="str">
        <f t="shared" si="2"/>
        <v>SFr.</v>
      </c>
    </row>
    <row r="96" spans="1:3" ht="12.75">
      <c r="A96" s="4">
        <v>5</v>
      </c>
      <c r="B96" s="11">
        <f t="shared" si="1"/>
        <v>500.50095657765064</v>
      </c>
      <c r="C96" s="12" t="str">
        <f t="shared" si="2"/>
        <v>SFr.</v>
      </c>
    </row>
    <row r="97" spans="1:3" ht="12.75">
      <c r="A97" s="4">
        <v>6</v>
      </c>
      <c r="B97" s="11">
        <f t="shared" si="1"/>
        <v>658.4011478931807</v>
      </c>
      <c r="C97" s="12" t="str">
        <f t="shared" si="2"/>
        <v>SFr.</v>
      </c>
    </row>
    <row r="98" spans="1:3" ht="12.75">
      <c r="A98" s="4">
        <v>7</v>
      </c>
      <c r="B98" s="11">
        <f t="shared" si="1"/>
        <v>816.3013392087109</v>
      </c>
      <c r="C98" s="12" t="str">
        <f t="shared" si="2"/>
        <v>SFr.</v>
      </c>
    </row>
    <row r="99" spans="1:3" ht="12.75">
      <c r="A99" s="4">
        <v>8</v>
      </c>
      <c r="B99" s="11">
        <f t="shared" si="1"/>
        <v>974.201530524241</v>
      </c>
      <c r="C99" s="12" t="str">
        <f t="shared" si="2"/>
        <v>SFr.</v>
      </c>
    </row>
    <row r="100" spans="1:3" ht="12.75">
      <c r="A100" s="4">
        <v>9</v>
      </c>
      <c r="B100" s="11">
        <f t="shared" si="1"/>
        <v>1132.101721839771</v>
      </c>
      <c r="C100" s="12" t="str">
        <f t="shared" si="2"/>
        <v>SFr.</v>
      </c>
    </row>
    <row r="101" spans="1:3" ht="12.75">
      <c r="A101" s="4">
        <v>10</v>
      </c>
      <c r="B101" s="11">
        <f t="shared" si="1"/>
        <v>1290.0019131553013</v>
      </c>
      <c r="C101" s="12" t="str">
        <f t="shared" si="2"/>
        <v>SFr.</v>
      </c>
    </row>
    <row r="102" spans="1:3" ht="12.75">
      <c r="A102" s="4">
        <v>11</v>
      </c>
      <c r="B102" s="11">
        <f t="shared" si="1"/>
        <v>1447.9021044708313</v>
      </c>
      <c r="C102" s="12" t="str">
        <f t="shared" si="2"/>
        <v>SFr.</v>
      </c>
    </row>
    <row r="103" spans="1:3" ht="12.75">
      <c r="A103" s="4">
        <v>12</v>
      </c>
      <c r="B103" s="11">
        <f t="shared" si="1"/>
        <v>1605.8022957863614</v>
      </c>
      <c r="C103" s="12" t="str">
        <f t="shared" si="2"/>
        <v>SFr.</v>
      </c>
    </row>
    <row r="104" spans="1:3" ht="12.75">
      <c r="A104" s="4">
        <v>13</v>
      </c>
      <c r="B104" s="11">
        <f t="shared" si="1"/>
        <v>1763.7024871018916</v>
      </c>
      <c r="C104" s="12" t="str">
        <f t="shared" si="2"/>
        <v>SFr.</v>
      </c>
    </row>
    <row r="105" spans="1:3" ht="12.75">
      <c r="A105" s="4">
        <v>14</v>
      </c>
      <c r="B105" s="11">
        <f t="shared" si="1"/>
        <v>1921.6026784174219</v>
      </c>
      <c r="C105" s="12" t="str">
        <f t="shared" si="2"/>
        <v>SFr.</v>
      </c>
    </row>
    <row r="106" spans="1:3" ht="12.75">
      <c r="A106" s="4">
        <v>15</v>
      </c>
      <c r="B106" s="11">
        <f t="shared" si="1"/>
        <v>2079.5028697329517</v>
      </c>
      <c r="C106" s="12" t="str">
        <f t="shared" si="2"/>
        <v>SFr.</v>
      </c>
    </row>
    <row r="107" spans="1:3" ht="12.75">
      <c r="A107" s="4">
        <v>16</v>
      </c>
      <c r="B107" s="11">
        <f t="shared" si="1"/>
        <v>2237.403061048482</v>
      </c>
      <c r="C107" s="12" t="str">
        <f t="shared" si="2"/>
        <v>SFr.</v>
      </c>
    </row>
    <row r="108" spans="1:3" ht="12.75">
      <c r="A108" s="4">
        <v>17</v>
      </c>
      <c r="B108" s="11">
        <f t="shared" si="1"/>
        <v>2395.303252364012</v>
      </c>
      <c r="C108" s="12" t="str">
        <f t="shared" si="2"/>
        <v>SFr.</v>
      </c>
    </row>
    <row r="109" spans="1:3" ht="12.75">
      <c r="A109" s="4">
        <v>18</v>
      </c>
      <c r="B109" s="11">
        <f t="shared" si="1"/>
        <v>2553.203443679542</v>
      </c>
      <c r="C109" s="12" t="str">
        <f t="shared" si="2"/>
        <v>SFr.</v>
      </c>
    </row>
    <row r="110" spans="1:3" ht="12.75">
      <c r="A110" s="4">
        <v>19</v>
      </c>
      <c r="B110" s="11">
        <f t="shared" si="1"/>
        <v>2711.1036349950723</v>
      </c>
      <c r="C110" s="12" t="str">
        <f t="shared" si="2"/>
        <v>SFr.</v>
      </c>
    </row>
    <row r="111" spans="1:3" ht="12.75">
      <c r="A111" s="21">
        <v>20</v>
      </c>
      <c r="B111" s="22">
        <f t="shared" si="1"/>
        <v>2869.0038263106026</v>
      </c>
      <c r="C111" s="23" t="str">
        <f t="shared" si="2"/>
        <v>SFr.</v>
      </c>
    </row>
    <row r="112" spans="1:5" ht="12.75">
      <c r="A112" s="7"/>
      <c r="B112" s="7"/>
      <c r="C112" s="7"/>
      <c r="D112" s="13"/>
      <c r="E112" s="7"/>
    </row>
    <row r="113" spans="1:5" ht="12.75">
      <c r="A113" s="7"/>
      <c r="B113" s="7"/>
      <c r="C113" s="7"/>
      <c r="D113" s="13"/>
      <c r="E113" s="7"/>
    </row>
    <row r="114" spans="1:5" ht="12.75">
      <c r="A114" s="7"/>
      <c r="B114" s="7"/>
      <c r="C114" s="7"/>
      <c r="D114" s="13"/>
      <c r="E114" s="7"/>
    </row>
    <row r="115" spans="1:5" ht="12.75">
      <c r="A115" s="7"/>
      <c r="B115" s="7"/>
      <c r="C115" s="7"/>
      <c r="D115" s="13"/>
      <c r="E115" s="7"/>
    </row>
    <row r="116" spans="1:5" ht="12.75">
      <c r="A116" s="7"/>
      <c r="B116" s="7"/>
      <c r="C116" s="7"/>
      <c r="D116" s="13"/>
      <c r="E116" s="7"/>
    </row>
  </sheetData>
  <sheetProtection password="B774" sheet="1" objects="1" scenarios="1"/>
  <mergeCells count="6">
    <mergeCell ref="G83:H83"/>
    <mergeCell ref="F53:H53"/>
    <mergeCell ref="F55:H55"/>
    <mergeCell ref="G76:H76"/>
    <mergeCell ref="G78:H78"/>
    <mergeCell ref="G80:H80"/>
  </mergeCells>
  <printOptions horizontalCentered="1"/>
  <pageMargins left="0.7480314960629921" right="0.3937007874015748" top="0.5905511811023623" bottom="0.7874015748031497" header="0.4330708661417323" footer="0.31496062992125984"/>
  <pageSetup fitToHeight="10" fitToWidth="1" horizontalDpi="1200" verticalDpi="1200" orientation="portrait" paperSize="9" r:id="rId2"/>
  <headerFooter alignWithMargins="0">
    <oddFooter>&amp;L&amp;"Arial,Standard"&amp;4&amp;F / &amp;A&amp;C&amp;"Arial,Fett"&amp;6www.dolder-ing.ch, für Optimierungen in der Energie- und Gebäudetechnik&amp;R&amp;"Arial,Fett"&amp;6Version 1.1 vom 18.01.2010 Seite: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5.375" style="1" customWidth="1"/>
    <col min="2" max="2" width="11.75390625" style="1" customWidth="1"/>
    <col min="3" max="3" width="7.75390625" style="1" customWidth="1"/>
    <col min="4" max="4" width="8.00390625" style="1" customWidth="1"/>
    <col min="5" max="5" width="9.125" style="1" customWidth="1"/>
    <col min="6" max="6" width="6.125" style="1" customWidth="1"/>
    <col min="7" max="7" width="4.75390625" style="1" customWidth="1"/>
    <col min="8" max="8" width="8.625" style="1" customWidth="1"/>
    <col min="9" max="9" width="7.75390625" style="1" customWidth="1"/>
    <col min="10" max="10" width="11.375" style="1" customWidth="1"/>
    <col min="11" max="11" width="10.00390625" style="1" customWidth="1"/>
    <col min="12" max="16384" width="11.375" style="1" customWidth="1"/>
  </cols>
  <sheetData>
    <row r="1" spans="1:11" ht="15.75">
      <c r="A1" s="28" t="s">
        <v>42</v>
      </c>
      <c r="B1" s="29"/>
      <c r="C1" s="29"/>
      <c r="D1" s="30"/>
      <c r="E1" s="30"/>
      <c r="F1" s="30"/>
      <c r="G1" s="30"/>
      <c r="H1" s="30"/>
      <c r="I1" s="30"/>
      <c r="J1" s="30"/>
      <c r="K1" s="31"/>
    </row>
    <row r="3" spans="1:11" ht="12.75">
      <c r="A3" s="42" t="s">
        <v>47</v>
      </c>
      <c r="B3" s="43"/>
      <c r="C3" s="44" t="s">
        <v>48</v>
      </c>
      <c r="D3" s="44"/>
      <c r="E3" s="44"/>
      <c r="F3" s="44"/>
      <c r="G3" s="45"/>
      <c r="H3" s="42" t="s">
        <v>53</v>
      </c>
      <c r="I3" s="44"/>
      <c r="J3" s="44"/>
      <c r="K3" s="46">
        <v>40196</v>
      </c>
    </row>
    <row r="4" spans="1:11" ht="12.75">
      <c r="A4" s="47" t="s">
        <v>45</v>
      </c>
      <c r="B4" s="48"/>
      <c r="C4" s="49" t="s">
        <v>46</v>
      </c>
      <c r="D4" s="49"/>
      <c r="E4" s="49"/>
      <c r="F4" s="49"/>
      <c r="G4" s="50"/>
      <c r="H4" s="47" t="s">
        <v>54</v>
      </c>
      <c r="I4" s="49"/>
      <c r="J4" s="49"/>
      <c r="K4" s="51" t="s">
        <v>55</v>
      </c>
    </row>
    <row r="7" spans="1:11" ht="12.75">
      <c r="A7" s="32" t="s">
        <v>15</v>
      </c>
      <c r="B7" s="32"/>
      <c r="C7" s="32"/>
      <c r="D7" s="14"/>
      <c r="E7" s="14"/>
      <c r="F7" s="14"/>
      <c r="G7" s="14"/>
      <c r="H7" s="14"/>
      <c r="I7" s="14"/>
      <c r="J7" s="14"/>
      <c r="K7" s="14"/>
    </row>
    <row r="9" spans="1:8" s="15" customFormat="1" ht="12.75">
      <c r="A9" s="15" t="s">
        <v>20</v>
      </c>
      <c r="H9" s="52" t="s">
        <v>43</v>
      </c>
    </row>
    <row r="10" s="15" customFormat="1" ht="12.75"/>
    <row r="11" spans="1:9" s="15" customFormat="1" ht="15.75">
      <c r="A11" s="15" t="s">
        <v>0</v>
      </c>
      <c r="F11" s="16" t="s">
        <v>49</v>
      </c>
      <c r="G11" s="17" t="s">
        <v>3</v>
      </c>
      <c r="H11" s="53">
        <v>19</v>
      </c>
      <c r="I11" s="15" t="s">
        <v>1</v>
      </c>
    </row>
    <row r="12" spans="1:9" s="15" customFormat="1" ht="15.75">
      <c r="A12" s="15" t="s">
        <v>2</v>
      </c>
      <c r="F12" s="16" t="s">
        <v>50</v>
      </c>
      <c r="G12" s="17" t="s">
        <v>3</v>
      </c>
      <c r="H12" s="53">
        <v>22</v>
      </c>
      <c r="I12" s="15" t="s">
        <v>1</v>
      </c>
    </row>
    <row r="13" s="15" customFormat="1" ht="12.75"/>
    <row r="15" spans="1:10" ht="12.75">
      <c r="A15" s="1" t="s">
        <v>6</v>
      </c>
      <c r="E15" s="54">
        <v>7.5</v>
      </c>
      <c r="F15" s="3" t="s">
        <v>5</v>
      </c>
      <c r="G15" s="4" t="s">
        <v>4</v>
      </c>
      <c r="H15" s="54">
        <v>12</v>
      </c>
      <c r="I15" s="3" t="s">
        <v>5</v>
      </c>
      <c r="J15" s="5">
        <f aca="true" t="shared" si="0" ref="J15:J20">H15-E15</f>
        <v>4.5</v>
      </c>
    </row>
    <row r="16" spans="5:10" ht="12.75">
      <c r="E16" s="54">
        <v>13.25</v>
      </c>
      <c r="F16" s="3" t="s">
        <v>5</v>
      </c>
      <c r="G16" s="4" t="s">
        <v>4</v>
      </c>
      <c r="H16" s="54">
        <v>18.75</v>
      </c>
      <c r="I16" s="3" t="s">
        <v>5</v>
      </c>
      <c r="J16" s="5">
        <f t="shared" si="0"/>
        <v>5.5</v>
      </c>
    </row>
    <row r="17" spans="5:10" ht="12.75">
      <c r="E17" s="54">
        <v>0</v>
      </c>
      <c r="F17" s="3" t="s">
        <v>5</v>
      </c>
      <c r="G17" s="4" t="s">
        <v>4</v>
      </c>
      <c r="H17" s="54">
        <v>0</v>
      </c>
      <c r="I17" s="3" t="s">
        <v>5</v>
      </c>
      <c r="J17" s="5">
        <f t="shared" si="0"/>
        <v>0</v>
      </c>
    </row>
    <row r="18" spans="5:10" ht="12.75">
      <c r="E18" s="54">
        <v>0</v>
      </c>
      <c r="F18" s="3" t="s">
        <v>5</v>
      </c>
      <c r="G18" s="4" t="s">
        <v>4</v>
      </c>
      <c r="H18" s="54">
        <v>0</v>
      </c>
      <c r="I18" s="3" t="s">
        <v>5</v>
      </c>
      <c r="J18" s="5">
        <f t="shared" si="0"/>
        <v>0</v>
      </c>
    </row>
    <row r="19" spans="5:10" ht="12.75">
      <c r="E19" s="54">
        <v>0</v>
      </c>
      <c r="F19" s="3" t="s">
        <v>5</v>
      </c>
      <c r="G19" s="4" t="s">
        <v>4</v>
      </c>
      <c r="H19" s="54">
        <v>0</v>
      </c>
      <c r="I19" s="3" t="s">
        <v>5</v>
      </c>
      <c r="J19" s="5">
        <f t="shared" si="0"/>
        <v>0</v>
      </c>
    </row>
    <row r="20" spans="5:10" ht="12.75">
      <c r="E20" s="54">
        <v>0</v>
      </c>
      <c r="F20" s="3" t="s">
        <v>5</v>
      </c>
      <c r="G20" s="4" t="s">
        <v>4</v>
      </c>
      <c r="H20" s="54">
        <v>0</v>
      </c>
      <c r="I20" s="3" t="s">
        <v>5</v>
      </c>
      <c r="J20" s="5">
        <f t="shared" si="0"/>
        <v>0</v>
      </c>
    </row>
    <row r="22" spans="1:11" s="15" customFormat="1" ht="12.75">
      <c r="A22" s="15" t="s">
        <v>30</v>
      </c>
      <c r="J22" s="33">
        <f>SUM(J15:J20)</f>
        <v>10</v>
      </c>
      <c r="K22" s="34" t="s">
        <v>44</v>
      </c>
    </row>
    <row r="23" s="15" customFormat="1" ht="12.75"/>
    <row r="24" spans="1:9" s="15" customFormat="1" ht="12.75">
      <c r="A24" s="15" t="s">
        <v>7</v>
      </c>
      <c r="H24" s="53">
        <v>5</v>
      </c>
      <c r="I24" s="15" t="s">
        <v>8</v>
      </c>
    </row>
    <row r="25" s="15" customFormat="1" ht="12.75"/>
    <row r="26" spans="1:9" s="15" customFormat="1" ht="12.75">
      <c r="A26" s="15" t="s">
        <v>9</v>
      </c>
      <c r="H26" s="53">
        <v>50</v>
      </c>
      <c r="I26" s="15" t="s">
        <v>10</v>
      </c>
    </row>
    <row r="27" s="15" customFormat="1" ht="12.75"/>
    <row r="28" spans="1:9" s="15" customFormat="1" ht="12.75">
      <c r="A28" s="15" t="s">
        <v>31</v>
      </c>
      <c r="H28" s="35">
        <f>J22*H24*H26</f>
        <v>2500</v>
      </c>
      <c r="I28" s="34" t="s">
        <v>44</v>
      </c>
    </row>
    <row r="29" s="15" customFormat="1" ht="12.75"/>
    <row r="30" s="15" customFormat="1" ht="12.75"/>
    <row r="31" spans="1:10" s="15" customFormat="1" ht="12.75">
      <c r="A31" s="15" t="s">
        <v>13</v>
      </c>
      <c r="H31" s="53">
        <v>0.15</v>
      </c>
      <c r="I31" s="16" t="str">
        <f>$H$9</f>
        <v>SFr.</v>
      </c>
      <c r="J31" s="18" t="s">
        <v>12</v>
      </c>
    </row>
    <row r="32" s="15" customFormat="1" ht="12.75"/>
    <row r="33" spans="1:10" s="15" customFormat="1" ht="12.75">
      <c r="A33" s="15" t="s">
        <v>58</v>
      </c>
      <c r="H33" s="55">
        <v>63.3</v>
      </c>
      <c r="I33" s="16" t="str">
        <f>$H$9</f>
        <v>SFr.</v>
      </c>
      <c r="J33" s="18" t="s">
        <v>14</v>
      </c>
    </row>
    <row r="34" s="15" customFormat="1" ht="12.75"/>
    <row r="35" spans="1:9" s="15" customFormat="1" ht="12.75">
      <c r="A35" s="15" t="s">
        <v>56</v>
      </c>
      <c r="H35" s="53">
        <v>10</v>
      </c>
      <c r="I35" s="15" t="s">
        <v>38</v>
      </c>
    </row>
    <row r="36" s="15" customFormat="1" ht="12.75"/>
    <row r="37" s="15" customFormat="1" ht="12.75"/>
    <row r="39" spans="1:11" ht="12.75">
      <c r="A39" s="32" t="s">
        <v>16</v>
      </c>
      <c r="B39" s="32"/>
      <c r="C39" s="32"/>
      <c r="D39" s="14"/>
      <c r="E39" s="14"/>
      <c r="F39" s="14"/>
      <c r="G39" s="14"/>
      <c r="H39" s="14"/>
      <c r="I39" s="14"/>
      <c r="J39" s="14"/>
      <c r="K39" s="14"/>
    </row>
    <row r="41" spans="1:8" ht="12.75">
      <c r="A41" s="1" t="s">
        <v>17</v>
      </c>
      <c r="F41" s="36" t="s">
        <v>18</v>
      </c>
      <c r="G41" s="36" t="s">
        <v>3</v>
      </c>
      <c r="H41" s="37">
        <f>H11/H12</f>
        <v>0.8636363636363636</v>
      </c>
    </row>
    <row r="45" spans="1:11" ht="12.75">
      <c r="A45" s="32" t="s">
        <v>19</v>
      </c>
      <c r="B45" s="32"/>
      <c r="C45" s="32"/>
      <c r="D45" s="14"/>
      <c r="E45" s="14"/>
      <c r="F45" s="14"/>
      <c r="G45" s="14"/>
      <c r="H45" s="14"/>
      <c r="I45" s="14"/>
      <c r="J45" s="14"/>
      <c r="K45" s="14"/>
    </row>
    <row r="47" spans="1:8" ht="15.75">
      <c r="A47" s="1" t="s">
        <v>22</v>
      </c>
      <c r="F47" s="1" t="s">
        <v>61</v>
      </c>
      <c r="G47" s="2" t="s">
        <v>3</v>
      </c>
      <c r="H47" s="56">
        <v>0.91</v>
      </c>
    </row>
    <row r="48" spans="1:7" ht="12.75">
      <c r="A48" s="6" t="s">
        <v>23</v>
      </c>
      <c r="B48" s="6"/>
      <c r="C48" s="6"/>
      <c r="G48" s="2"/>
    </row>
    <row r="49" ht="12.75">
      <c r="G49" s="2"/>
    </row>
    <row r="50" spans="1:8" ht="15.75">
      <c r="A50" s="1" t="s">
        <v>24</v>
      </c>
      <c r="F50" s="1" t="s">
        <v>61</v>
      </c>
      <c r="G50" s="2" t="s">
        <v>3</v>
      </c>
      <c r="H50" s="56">
        <v>0.9259771475392647</v>
      </c>
    </row>
    <row r="51" spans="1:3" ht="12.75">
      <c r="A51" s="6" t="s">
        <v>25</v>
      </c>
      <c r="B51" s="6"/>
      <c r="C51" s="6"/>
    </row>
    <row r="53" spans="1:9" ht="12.75">
      <c r="A53" s="1" t="s">
        <v>59</v>
      </c>
      <c r="F53" s="58">
        <v>1951</v>
      </c>
      <c r="G53" s="58"/>
      <c r="H53" s="58"/>
      <c r="I53" s="7" t="str">
        <f>$H$9</f>
        <v>SFr.</v>
      </c>
    </row>
    <row r="55" spans="1:9" ht="12.75">
      <c r="A55" s="1" t="s">
        <v>26</v>
      </c>
      <c r="F55" s="58">
        <v>2240</v>
      </c>
      <c r="G55" s="58"/>
      <c r="H55" s="58"/>
      <c r="I55" s="7" t="str">
        <f>$H$9</f>
        <v>SFr.</v>
      </c>
    </row>
    <row r="58" spans="1:11" ht="12.75">
      <c r="A58" s="32" t="s">
        <v>21</v>
      </c>
      <c r="B58" s="32"/>
      <c r="C58" s="32"/>
      <c r="D58" s="14"/>
      <c r="E58" s="14"/>
      <c r="F58" s="14"/>
      <c r="G58" s="14"/>
      <c r="H58" s="14"/>
      <c r="I58" s="14"/>
      <c r="J58" s="14"/>
      <c r="K58" s="14"/>
    </row>
    <row r="60" spans="1:9" ht="15.75">
      <c r="A60" s="1" t="s">
        <v>27</v>
      </c>
      <c r="F60" s="1" t="s">
        <v>51</v>
      </c>
      <c r="G60" s="2" t="s">
        <v>3</v>
      </c>
      <c r="H60" s="5">
        <f>H11/H47</f>
        <v>20.87912087912088</v>
      </c>
      <c r="I60" s="1" t="s">
        <v>1</v>
      </c>
    </row>
    <row r="61" ht="12.75">
      <c r="G61" s="2"/>
    </row>
    <row r="62" spans="1:9" ht="15.75">
      <c r="A62" s="1" t="s">
        <v>60</v>
      </c>
      <c r="F62" s="1" t="s">
        <v>62</v>
      </c>
      <c r="G62" s="2" t="s">
        <v>3</v>
      </c>
      <c r="H62" s="5">
        <f>H11/H50</f>
        <v>20.51886490988627</v>
      </c>
      <c r="I62" s="1" t="s">
        <v>1</v>
      </c>
    </row>
    <row r="63" ht="12.75">
      <c r="G63" s="2"/>
    </row>
    <row r="64" spans="1:9" ht="12.75">
      <c r="A64" s="36" t="s">
        <v>36</v>
      </c>
      <c r="B64" s="36"/>
      <c r="C64" s="36"/>
      <c r="D64" s="36"/>
      <c r="E64" s="36"/>
      <c r="F64" s="36"/>
      <c r="G64" s="38"/>
      <c r="H64" s="39">
        <f>H60-H62</f>
        <v>0.36025596923461123</v>
      </c>
      <c r="I64" s="36" t="s">
        <v>1</v>
      </c>
    </row>
    <row r="65" ht="12.75">
      <c r="G65" s="2"/>
    </row>
    <row r="66" spans="1:9" ht="15.75">
      <c r="A66" s="1" t="s">
        <v>28</v>
      </c>
      <c r="F66" s="1" t="s">
        <v>52</v>
      </c>
      <c r="G66" s="2" t="s">
        <v>3</v>
      </c>
      <c r="H66" s="8">
        <f>H60*H28</f>
        <v>52197.8021978022</v>
      </c>
      <c r="I66" s="1" t="s">
        <v>11</v>
      </c>
    </row>
    <row r="67" ht="12.75">
      <c r="G67" s="2"/>
    </row>
    <row r="68" spans="1:9" ht="15.75">
      <c r="A68" s="1" t="s">
        <v>29</v>
      </c>
      <c r="F68" s="1" t="s">
        <v>63</v>
      </c>
      <c r="G68" s="2" t="s">
        <v>3</v>
      </c>
      <c r="H68" s="8">
        <f>H62*H28</f>
        <v>51297.16227471567</v>
      </c>
      <c r="I68" s="1" t="s">
        <v>11</v>
      </c>
    </row>
    <row r="70" spans="1:9" ht="12.75">
      <c r="A70" s="36" t="s">
        <v>32</v>
      </c>
      <c r="B70" s="36"/>
      <c r="C70" s="36"/>
      <c r="D70" s="36"/>
      <c r="E70" s="36"/>
      <c r="F70" s="36"/>
      <c r="G70" s="36"/>
      <c r="H70" s="40">
        <f>H66-H68</f>
        <v>900.6399230865281</v>
      </c>
      <c r="I70" s="36" t="s">
        <v>11</v>
      </c>
    </row>
    <row r="74" spans="1:11" ht="12.75">
      <c r="A74" s="32" t="s">
        <v>33</v>
      </c>
      <c r="B74" s="32"/>
      <c r="C74" s="32"/>
      <c r="D74" s="14"/>
      <c r="E74" s="14"/>
      <c r="F74" s="14"/>
      <c r="G74" s="14"/>
      <c r="H74" s="14"/>
      <c r="I74" s="14"/>
      <c r="J74" s="14"/>
      <c r="K74" s="14"/>
    </row>
    <row r="76" spans="1:9" ht="12.75">
      <c r="A76" s="1" t="s">
        <v>34</v>
      </c>
      <c r="G76" s="59">
        <f>H70*H31</f>
        <v>135.09598846297922</v>
      </c>
      <c r="H76" s="59"/>
      <c r="I76" s="7" t="str">
        <f>$H$9</f>
        <v>SFr.</v>
      </c>
    </row>
    <row r="78" spans="1:9" ht="12.75">
      <c r="A78" s="1" t="s">
        <v>35</v>
      </c>
      <c r="G78" s="60">
        <f>H64*H33</f>
        <v>22.80420285255089</v>
      </c>
      <c r="H78" s="60"/>
      <c r="I78" s="9" t="str">
        <f>$H$9</f>
        <v>SFr.</v>
      </c>
    </row>
    <row r="80" spans="1:9" ht="13.5" thickBot="1">
      <c r="A80" s="36" t="s">
        <v>57</v>
      </c>
      <c r="B80" s="36"/>
      <c r="C80" s="36"/>
      <c r="D80" s="36"/>
      <c r="E80" s="36"/>
      <c r="F80" s="36"/>
      <c r="G80" s="61">
        <f>G76+G78</f>
        <v>157.90019131553012</v>
      </c>
      <c r="H80" s="61"/>
      <c r="I80" s="41" t="str">
        <f>$H$9</f>
        <v>SFr.</v>
      </c>
    </row>
    <row r="81" ht="13.5" thickTop="1"/>
    <row r="83" spans="1:9" ht="13.5" thickBot="1">
      <c r="A83" s="36" t="s">
        <v>40</v>
      </c>
      <c r="B83" s="36"/>
      <c r="C83" s="36"/>
      <c r="D83" s="36"/>
      <c r="E83" s="36"/>
      <c r="F83" s="36"/>
      <c r="G83" s="57">
        <f>F55-F53</f>
        <v>289</v>
      </c>
      <c r="H83" s="57"/>
      <c r="I83" s="41" t="str">
        <f>$H$9</f>
        <v>SFr.</v>
      </c>
    </row>
    <row r="84" ht="13.5" thickTop="1"/>
    <row r="86" spans="1:11" ht="12.75">
      <c r="A86" s="19" t="s">
        <v>37</v>
      </c>
      <c r="B86" s="19"/>
      <c r="C86" s="19"/>
      <c r="D86" s="19"/>
      <c r="E86" s="19"/>
      <c r="F86" s="19"/>
      <c r="G86" s="19"/>
      <c r="H86" s="20">
        <f>G83/G80</f>
        <v>1.8302701066555052</v>
      </c>
      <c r="I86" s="19" t="s">
        <v>38</v>
      </c>
      <c r="J86" s="27"/>
      <c r="K86" s="27"/>
    </row>
    <row r="88" spans="1:8" ht="12.75">
      <c r="A88" s="1" t="s">
        <v>64</v>
      </c>
      <c r="H88" s="10">
        <f>((G80*H35)-G83)/(G83*H35)</f>
        <v>0.44636744399837414</v>
      </c>
    </row>
    <row r="89" ht="12.75">
      <c r="A89" s="1" t="str">
        <f>CONCATENATE("(bei ",H35," Jahren Nutzungszeit / Lebensdauer)")</f>
        <v>(bei 10 Jahren Nutzungszeit / Lebensdauer)</v>
      </c>
    </row>
    <row r="91" spans="1:3" ht="12.75">
      <c r="A91" s="26" t="s">
        <v>39</v>
      </c>
      <c r="B91" s="24" t="s">
        <v>41</v>
      </c>
      <c r="C91" s="25"/>
    </row>
    <row r="92" spans="1:3" ht="12.75">
      <c r="A92" s="4">
        <v>1</v>
      </c>
      <c r="B92" s="11">
        <f aca="true" t="shared" si="1" ref="B92:B111">($G$80*A92)-($G$83)</f>
        <v>-131.09980868446988</v>
      </c>
      <c r="C92" s="12" t="str">
        <f aca="true" t="shared" si="2" ref="C92:C111">$H$9</f>
        <v>SFr.</v>
      </c>
    </row>
    <row r="93" spans="1:3" ht="12.75">
      <c r="A93" s="4">
        <v>2</v>
      </c>
      <c r="B93" s="11">
        <f t="shared" si="1"/>
        <v>26.800382631060245</v>
      </c>
      <c r="C93" s="12" t="str">
        <f t="shared" si="2"/>
        <v>SFr.</v>
      </c>
    </row>
    <row r="94" spans="1:3" ht="12.75">
      <c r="A94" s="4">
        <v>3</v>
      </c>
      <c r="B94" s="11">
        <f t="shared" si="1"/>
        <v>184.70057394659034</v>
      </c>
      <c r="C94" s="12" t="str">
        <f t="shared" si="2"/>
        <v>SFr.</v>
      </c>
    </row>
    <row r="95" spans="1:3" ht="12.75">
      <c r="A95" s="4">
        <v>4</v>
      </c>
      <c r="B95" s="11">
        <f t="shared" si="1"/>
        <v>342.6007652621205</v>
      </c>
      <c r="C95" s="12" t="str">
        <f t="shared" si="2"/>
        <v>SFr.</v>
      </c>
    </row>
    <row r="96" spans="1:3" ht="12.75">
      <c r="A96" s="4">
        <v>5</v>
      </c>
      <c r="B96" s="11">
        <f t="shared" si="1"/>
        <v>500.50095657765064</v>
      </c>
      <c r="C96" s="12" t="str">
        <f t="shared" si="2"/>
        <v>SFr.</v>
      </c>
    </row>
    <row r="97" spans="1:3" ht="12.75">
      <c r="A97" s="4">
        <v>6</v>
      </c>
      <c r="B97" s="11">
        <f t="shared" si="1"/>
        <v>658.4011478931807</v>
      </c>
      <c r="C97" s="12" t="str">
        <f t="shared" si="2"/>
        <v>SFr.</v>
      </c>
    </row>
    <row r="98" spans="1:3" ht="12.75">
      <c r="A98" s="4">
        <v>7</v>
      </c>
      <c r="B98" s="11">
        <f t="shared" si="1"/>
        <v>816.3013392087109</v>
      </c>
      <c r="C98" s="12" t="str">
        <f t="shared" si="2"/>
        <v>SFr.</v>
      </c>
    </row>
    <row r="99" spans="1:3" ht="12.75">
      <c r="A99" s="4">
        <v>8</v>
      </c>
      <c r="B99" s="11">
        <f t="shared" si="1"/>
        <v>974.201530524241</v>
      </c>
      <c r="C99" s="12" t="str">
        <f t="shared" si="2"/>
        <v>SFr.</v>
      </c>
    </row>
    <row r="100" spans="1:3" ht="12.75">
      <c r="A100" s="4">
        <v>9</v>
      </c>
      <c r="B100" s="11">
        <f t="shared" si="1"/>
        <v>1132.101721839771</v>
      </c>
      <c r="C100" s="12" t="str">
        <f t="shared" si="2"/>
        <v>SFr.</v>
      </c>
    </row>
    <row r="101" spans="1:3" ht="12.75">
      <c r="A101" s="4">
        <v>10</v>
      </c>
      <c r="B101" s="11">
        <f t="shared" si="1"/>
        <v>1290.0019131553013</v>
      </c>
      <c r="C101" s="12" t="str">
        <f t="shared" si="2"/>
        <v>SFr.</v>
      </c>
    </row>
    <row r="102" spans="1:3" ht="12.75">
      <c r="A102" s="4">
        <v>11</v>
      </c>
      <c r="B102" s="11">
        <f t="shared" si="1"/>
        <v>1447.9021044708313</v>
      </c>
      <c r="C102" s="12" t="str">
        <f t="shared" si="2"/>
        <v>SFr.</v>
      </c>
    </row>
    <row r="103" spans="1:3" ht="12.75">
      <c r="A103" s="4">
        <v>12</v>
      </c>
      <c r="B103" s="11">
        <f t="shared" si="1"/>
        <v>1605.8022957863614</v>
      </c>
      <c r="C103" s="12" t="str">
        <f t="shared" si="2"/>
        <v>SFr.</v>
      </c>
    </row>
    <row r="104" spans="1:3" ht="12.75">
      <c r="A104" s="4">
        <v>13</v>
      </c>
      <c r="B104" s="11">
        <f t="shared" si="1"/>
        <v>1763.7024871018916</v>
      </c>
      <c r="C104" s="12" t="str">
        <f t="shared" si="2"/>
        <v>SFr.</v>
      </c>
    </row>
    <row r="105" spans="1:3" ht="12.75">
      <c r="A105" s="4">
        <v>14</v>
      </c>
      <c r="B105" s="11">
        <f t="shared" si="1"/>
        <v>1921.6026784174219</v>
      </c>
      <c r="C105" s="12" t="str">
        <f t="shared" si="2"/>
        <v>SFr.</v>
      </c>
    </row>
    <row r="106" spans="1:3" ht="12.75">
      <c r="A106" s="4">
        <v>15</v>
      </c>
      <c r="B106" s="11">
        <f t="shared" si="1"/>
        <v>2079.5028697329517</v>
      </c>
      <c r="C106" s="12" t="str">
        <f t="shared" si="2"/>
        <v>SFr.</v>
      </c>
    </row>
    <row r="107" spans="1:3" ht="12.75">
      <c r="A107" s="4">
        <v>16</v>
      </c>
      <c r="B107" s="11">
        <f t="shared" si="1"/>
        <v>2237.403061048482</v>
      </c>
      <c r="C107" s="12" t="str">
        <f t="shared" si="2"/>
        <v>SFr.</v>
      </c>
    </row>
    <row r="108" spans="1:3" ht="12.75">
      <c r="A108" s="4">
        <v>17</v>
      </c>
      <c r="B108" s="11">
        <f t="shared" si="1"/>
        <v>2395.303252364012</v>
      </c>
      <c r="C108" s="12" t="str">
        <f t="shared" si="2"/>
        <v>SFr.</v>
      </c>
    </row>
    <row r="109" spans="1:3" ht="12.75">
      <c r="A109" s="4">
        <v>18</v>
      </c>
      <c r="B109" s="11">
        <f t="shared" si="1"/>
        <v>2553.203443679542</v>
      </c>
      <c r="C109" s="12" t="str">
        <f t="shared" si="2"/>
        <v>SFr.</v>
      </c>
    </row>
    <row r="110" spans="1:3" ht="12.75">
      <c r="A110" s="4">
        <v>19</v>
      </c>
      <c r="B110" s="11">
        <f t="shared" si="1"/>
        <v>2711.1036349950723</v>
      </c>
      <c r="C110" s="12" t="str">
        <f t="shared" si="2"/>
        <v>SFr.</v>
      </c>
    </row>
    <row r="111" spans="1:3" ht="12.75">
      <c r="A111" s="21">
        <v>20</v>
      </c>
      <c r="B111" s="22">
        <f t="shared" si="1"/>
        <v>2869.0038263106026</v>
      </c>
      <c r="C111" s="23" t="str">
        <f t="shared" si="2"/>
        <v>SFr.</v>
      </c>
    </row>
    <row r="112" spans="1:5" ht="12.75">
      <c r="A112" s="7"/>
      <c r="B112" s="7"/>
      <c r="C112" s="7"/>
      <c r="D112" s="13"/>
      <c r="E112" s="7"/>
    </row>
    <row r="113" spans="1:5" ht="12.75">
      <c r="A113" s="7"/>
      <c r="B113" s="7"/>
      <c r="C113" s="7"/>
      <c r="D113" s="13"/>
      <c r="E113" s="7"/>
    </row>
    <row r="114" spans="1:5" ht="12.75">
      <c r="A114" s="7"/>
      <c r="B114" s="7"/>
      <c r="C114" s="7"/>
      <c r="D114" s="13"/>
      <c r="E114" s="7"/>
    </row>
    <row r="115" spans="1:5" ht="12.75">
      <c r="A115" s="7"/>
      <c r="B115" s="7"/>
      <c r="C115" s="7"/>
      <c r="D115" s="13"/>
      <c r="E115" s="7"/>
    </row>
    <row r="116" spans="1:5" ht="12.75">
      <c r="A116" s="7"/>
      <c r="B116" s="7"/>
      <c r="C116" s="7"/>
      <c r="D116" s="13"/>
      <c r="E116" s="7"/>
    </row>
  </sheetData>
  <sheetProtection password="B774" sheet="1" objects="1" scenarios="1"/>
  <mergeCells count="6">
    <mergeCell ref="G83:H83"/>
    <mergeCell ref="F53:H53"/>
    <mergeCell ref="F55:H55"/>
    <mergeCell ref="G76:H76"/>
    <mergeCell ref="G78:H78"/>
    <mergeCell ref="G80:H80"/>
  </mergeCells>
  <printOptions horizontalCentered="1"/>
  <pageMargins left="0.7480314960629921" right="0.3937007874015748" top="0.5905511811023623" bottom="0.7874015748031497" header="0.4330708661417323" footer="0.31496062992125984"/>
  <pageSetup horizontalDpi="1200" verticalDpi="1200" orientation="portrait" paperSize="9" r:id="rId2"/>
  <headerFooter alignWithMargins="0">
    <oddFooter>&amp;L&amp;"Arial,Standard"&amp;4&amp;F / &amp;A&amp;C&amp;"Arial,Fett"&amp;6www.dolder-ing.ch, für Optimierungen in der Energie- und Gebäudetechnik&amp;R&amp;"Arial,Fett"&amp;6Version 1.1 vom 18.01.2010 Seite: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Ingenieurbüro Dolder, www.dolder-ing.ch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Wirtschaftlichkeitsvergleich Elektromotoren verschiedener Effizienzklassen</dc:title>
  <dc:subject>Berechnung Wirtschaftlichkeit Elektromotoren</dc:subject>
  <dc:creator>Markus Dolder, Ing. Büro Dolder, www.dolder-ing.ch</dc:creator>
  <cp:keywords>Wirtschaftlichkeit, Elektromotoren, Effizienzklasse, EFF1, EFF2, EFF3, IE1, IE2, IE3</cp:keywords>
  <dc:description/>
  <cp:lastModifiedBy>Markus Dolder</cp:lastModifiedBy>
  <cp:lastPrinted>2013-07-04T09:50:30Z</cp:lastPrinted>
  <dcterms:created xsi:type="dcterms:W3CDTF">2010-01-17T14:44:07Z</dcterms:created>
  <dcterms:modified xsi:type="dcterms:W3CDTF">2013-07-04T09:54:13Z</dcterms:modified>
  <cp:category/>
  <cp:version/>
  <cp:contentType/>
  <cp:contentStatus/>
</cp:coreProperties>
</file>